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T23915\Documents\privat\BI Tunnel\"/>
    </mc:Choice>
  </mc:AlternateContent>
  <xr:revisionPtr revIDLastSave="0" documentId="13_ncr:1_{62707DAF-CF44-4A08-A4C3-ED284665B2FF}" xr6:coauthVersionLast="45" xr6:coauthVersionMax="45" xr10:uidLastSave="{00000000-0000-0000-0000-000000000000}"/>
  <bookViews>
    <workbookView xWindow="30600" yWindow="-120" windowWidth="30960" windowHeight="16920" xr2:uid="{060CCCB7-1240-48AA-A113-64701FDBE65D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1" i="1" l="1"/>
  <c r="H11" i="1"/>
  <c r="E8" i="1" l="1"/>
  <c r="G8" i="1" s="1"/>
  <c r="E7" i="1"/>
  <c r="G7" i="1" s="1"/>
  <c r="E6" i="1"/>
  <c r="F6" i="1" s="1"/>
  <c r="E5" i="1"/>
  <c r="G5" i="1" s="1"/>
  <c r="E4" i="1"/>
  <c r="G4" i="1" s="1"/>
  <c r="E3" i="1"/>
  <c r="G3" i="1" s="1"/>
  <c r="K8" i="1"/>
  <c r="K7" i="1"/>
  <c r="K6" i="1"/>
  <c r="K5" i="1"/>
  <c r="K4" i="1"/>
  <c r="K3" i="1"/>
  <c r="F4" i="1"/>
  <c r="K9" i="1" l="1"/>
  <c r="E9" i="1"/>
  <c r="F8" i="1"/>
  <c r="F7" i="1"/>
  <c r="F5" i="1"/>
  <c r="G6" i="1"/>
  <c r="G9" i="1" s="1"/>
  <c r="G12" i="1" s="1"/>
  <c r="F3" i="1"/>
  <c r="L5" i="1"/>
  <c r="L6" i="1"/>
  <c r="M3" i="1"/>
  <c r="L7" i="1"/>
  <c r="M7" i="1"/>
  <c r="F9" i="1" l="1"/>
  <c r="F12" i="1" s="1"/>
  <c r="M5" i="1"/>
  <c r="L8" i="1"/>
  <c r="M8" i="1"/>
  <c r="L3" i="1"/>
  <c r="M6" i="1"/>
  <c r="L4" i="1"/>
  <c r="M4" i="1"/>
  <c r="M9" i="1" l="1"/>
  <c r="M12" i="1" s="1"/>
  <c r="L9" i="1"/>
  <c r="L12" i="1" s="1"/>
</calcChain>
</file>

<file path=xl/sharedStrings.xml><?xml version="1.0" encoding="utf-8"?>
<sst xmlns="http://schemas.openxmlformats.org/spreadsheetml/2006/main" count="41" uniqueCount="35">
  <si>
    <t>Regler</t>
  </si>
  <si>
    <t>Betrieb</t>
  </si>
  <si>
    <t>Bau</t>
  </si>
  <si>
    <t>Betriebslärm</t>
  </si>
  <si>
    <t>Fremdgrund</t>
  </si>
  <si>
    <t>Natur</t>
  </si>
  <si>
    <t>Kosten</t>
  </si>
  <si>
    <t>Städtebau/Querung</t>
  </si>
  <si>
    <t>Punkte Eben</t>
  </si>
  <si>
    <t>Punkte Tunnel</t>
  </si>
  <si>
    <t>gewichtete Punkte Eben</t>
  </si>
  <si>
    <t>gewichtete Punkte Tunnel</t>
  </si>
  <si>
    <t>Anmerkung</t>
  </si>
  <si>
    <t>Trassierungsexperte</t>
  </si>
  <si>
    <t>https://knoten-muenchen.de</t>
  </si>
  <si>
    <t>Die Punkte unter "Trassierungsexperte" orientieren sich an der Veröffentlichung der Bahn, die Reglerwerte an den Werten der Uni Innsbruck.</t>
  </si>
  <si>
    <t>Wie bei der Bahnveröffentlichung wird im Modell Trassierungsexperte darauf geachtet, dass jeder der beiden farblich markierten Fachbereiche 100% erhält.</t>
  </si>
  <si>
    <t>Im Modell des Trassierungsexperten erzielen Ebenerdig und Tunnel etwa gleiche Punktzahlen, und bei Berücksichtigung der Kosten gewinnt immer ebenerdig.</t>
  </si>
  <si>
    <t>Bei einigen Wertungen wurden die Werte des Trassierungsexperten prinzipiell übernommen, bei anderen wurde das Ergebnis etwas anders gesehen.</t>
  </si>
  <si>
    <t>Die Prozentzahlen ergeben sich hier nicht pro Fachbereich, sondern für beide Fachbereiche zusammen.</t>
  </si>
  <si>
    <t>Da das wichtigste Kriterium Betrieb nur mit weiteren Kosten realisiert werden kann, müssen diese in die Kosten einfließen. Dies reduziert das Verhältnis der Kosten.</t>
  </si>
  <si>
    <t>Modell Experte</t>
  </si>
  <si>
    <t>Modell knoten-muenchen</t>
  </si>
  <si>
    <t>Ergebnis knoten-muenchen</t>
  </si>
  <si>
    <t>Ein Grund liegt darin, dass der Nutzen des ebenerdigen viergleisigen Ausbaus insgesamt gering ist, da nur besserer Betrieb und weniger Lärm positiv sind, die anderen Kriterien aber negativ sind.</t>
  </si>
  <si>
    <t>sonstige Betriebskosten</t>
  </si>
  <si>
    <t>Nutzen</t>
  </si>
  <si>
    <t>Kosten/Nutzen</t>
  </si>
  <si>
    <t xml:space="preserve">Im Modell knoten-muenchen werden negative Punkte vergeben wenn sich Verhältnisse verschlechtern gegenüber der Nullvariante ohne Ausbau. </t>
  </si>
  <si>
    <t>Gewichtung</t>
  </si>
  <si>
    <t>Diese Berechnung dient dazu, die mathematischen Tricks beim Variantenvergleich aufzuzeigen. Zur Übersichtlichkeit ist dieses Modell vereinfacht mit weniger Kriterien.</t>
  </si>
  <si>
    <t xml:space="preserve">Der Tunnel hat bessere Werte bei Lärm, Städtebau/Querung und Natur, was nur ein wenig durch die schlechteren Werte bei Bau geschmälert wird. </t>
  </si>
  <si>
    <t>Im Ergebnis schneidet im Modell knoten-muenchen der Tunnel auch bei Kosten/Nutzen weit besser ab, die kosten pro Nutzungspunkt sind mit 2,97 deutlich niedriger als die 4,606 bei ebenerdig.</t>
  </si>
  <si>
    <t>Die Reglerwertung unter knoten-muenchen ist nicht einseitig tunnelfreundlich wie beim BA13, sondern wertet langfristige Ergebnisse stärker als kurzfristige Einschränkungen während der Bauphase.</t>
  </si>
  <si>
    <t>Bei den Kosten wurden nicht nur die Baukosten und laufenden Kosten für den Bauwerk gesehen, sondern auch die Betriebskosten. Diese wurden beispielsweise auf 2 Milliarden gesetzt.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</si>
</sst>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7">
    <xf numFmtId="0" fontId="0" fillId="0" borderId="0" xfId="0"/>
    <xf numFmtId="0" fontId="0" fillId="2" borderId="0" xfId="0" applyFill="1"/>
    <xf numFmtId="0" fontId="0" fillId="3" borderId="0" xfId="0" applyFill="1"/>
    <xf numFmtId="164" fontId="0" fillId="0" borderId="0" xfId="0" applyNumberFormat="1"/>
    <xf numFmtId="0" fontId="0" fillId="0" borderId="1" xfId="0" applyBorder="1"/>
    <xf numFmtId="0" fontId="0" fillId="0" borderId="2" xfId="0" applyBorder="1"/>
    <xf numFmtId="164" fontId="0" fillId="0" borderId="2" xfId="0" applyNumberFormat="1" applyBorder="1"/>
    <xf numFmtId="164" fontId="0" fillId="0" borderId="3" xfId="0" applyNumberFormat="1" applyBorder="1"/>
    <xf numFmtId="0" fontId="0" fillId="0" borderId="4" xfId="0" applyBorder="1"/>
    <xf numFmtId="0" fontId="0" fillId="0" borderId="0" xfId="0" applyBorder="1"/>
    <xf numFmtId="164" fontId="0" fillId="0" borderId="0" xfId="0" applyNumberFormat="1" applyBorder="1"/>
    <xf numFmtId="164" fontId="0" fillId="0" borderId="5" xfId="0" applyNumberFormat="1" applyBorder="1"/>
    <xf numFmtId="9" fontId="0" fillId="0" borderId="0" xfId="0" applyNumberFormat="1" applyBorder="1"/>
    <xf numFmtId="0" fontId="2" fillId="0" borderId="1" xfId="1" applyBorder="1"/>
    <xf numFmtId="0" fontId="0" fillId="0" borderId="0" xfId="0" applyAlignment="1">
      <alignment wrapText="1"/>
    </xf>
    <xf numFmtId="0" fontId="0" fillId="0" borderId="4" xfId="0" applyBorder="1" applyAlignment="1">
      <alignment wrapText="1"/>
    </xf>
    <xf numFmtId="0" fontId="0" fillId="0" borderId="0" xfId="0" applyBorder="1" applyAlignment="1">
      <alignment wrapText="1"/>
    </xf>
    <xf numFmtId="164" fontId="0" fillId="0" borderId="0" xfId="0" applyNumberFormat="1" applyBorder="1" applyAlignment="1">
      <alignment wrapText="1"/>
    </xf>
    <xf numFmtId="164" fontId="0" fillId="0" borderId="5" xfId="0" applyNumberFormat="1" applyBorder="1" applyAlignment="1">
      <alignment wrapText="1"/>
    </xf>
    <xf numFmtId="0" fontId="1" fillId="0" borderId="0" xfId="0" applyFont="1" applyFill="1"/>
    <xf numFmtId="0" fontId="1" fillId="0" borderId="0" xfId="0" applyFont="1"/>
    <xf numFmtId="0" fontId="1" fillId="0" borderId="6" xfId="0" applyFont="1" applyBorder="1"/>
    <xf numFmtId="0" fontId="1" fillId="0" borderId="7" xfId="0" applyFont="1" applyBorder="1"/>
    <xf numFmtId="164" fontId="1" fillId="0" borderId="7" xfId="0" applyNumberFormat="1" applyFont="1" applyBorder="1"/>
    <xf numFmtId="164" fontId="1" fillId="0" borderId="8" xfId="0" applyNumberFormat="1" applyFont="1" applyBorder="1"/>
    <xf numFmtId="9" fontId="1" fillId="0" borderId="7" xfId="0" applyNumberFormat="1" applyFont="1" applyBorder="1"/>
    <xf numFmtId="0" fontId="1" fillId="0" borderId="4" xfId="0" applyFont="1" applyBorder="1"/>
    <xf numFmtId="0" fontId="1" fillId="0" borderId="0" xfId="0" applyFont="1" applyBorder="1"/>
    <xf numFmtId="9" fontId="1" fillId="0" borderId="0" xfId="0" applyNumberFormat="1" applyFont="1" applyBorder="1"/>
    <xf numFmtId="164" fontId="1" fillId="0" borderId="0" xfId="0" applyNumberFormat="1" applyFont="1" applyBorder="1"/>
    <xf numFmtId="164" fontId="1" fillId="0" borderId="5" xfId="0" applyNumberFormat="1" applyFont="1" applyBorder="1"/>
    <xf numFmtId="0" fontId="0" fillId="0" borderId="0" xfId="0" applyFont="1" applyFill="1"/>
    <xf numFmtId="0" fontId="0" fillId="0" borderId="4" xfId="0" applyFont="1" applyBorder="1"/>
    <xf numFmtId="0" fontId="0" fillId="0" borderId="0" xfId="0" applyFont="1" applyBorder="1"/>
    <xf numFmtId="9" fontId="0" fillId="0" borderId="0" xfId="0" applyNumberFormat="1" applyFont="1" applyBorder="1"/>
    <xf numFmtId="164" fontId="0" fillId="0" borderId="0" xfId="0" applyNumberFormat="1" applyFont="1" applyBorder="1"/>
    <xf numFmtId="164" fontId="0" fillId="0" borderId="5" xfId="0" applyNumberFormat="1" applyFont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knoten-muenchen.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0D52CF-9FF0-440A-8436-49E26086CEDA}">
  <dimension ref="A1:M30"/>
  <sheetViews>
    <sheetView tabSelected="1" workbookViewId="0"/>
  </sheetViews>
  <sheetFormatPr defaultColWidth="11.5546875" defaultRowHeight="14.4" x14ac:dyDescent="0.3"/>
  <cols>
    <col min="1" max="1" width="25.6640625" customWidth="1"/>
    <col min="3" max="3" width="13.21875" customWidth="1"/>
    <col min="4" max="4" width="9.44140625" customWidth="1"/>
    <col min="5" max="5" width="12" customWidth="1"/>
    <col min="6" max="6" width="12.5546875" style="3" customWidth="1"/>
    <col min="7" max="7" width="13.6640625" style="3" customWidth="1"/>
    <col min="9" max="9" width="14.109375" customWidth="1"/>
    <col min="10" max="10" width="8.33203125" customWidth="1"/>
    <col min="11" max="11" width="11.5546875" customWidth="1"/>
    <col min="12" max="12" width="14.88671875" style="3" customWidth="1"/>
    <col min="13" max="13" width="14.5546875" style="3" customWidth="1"/>
  </cols>
  <sheetData>
    <row r="1" spans="1:13" x14ac:dyDescent="0.3">
      <c r="B1" s="4" t="s">
        <v>13</v>
      </c>
      <c r="C1" s="5"/>
      <c r="D1" s="5"/>
      <c r="E1" s="5"/>
      <c r="F1" s="6"/>
      <c r="G1" s="7"/>
      <c r="H1" s="13" t="s">
        <v>14</v>
      </c>
      <c r="I1" s="5"/>
      <c r="J1" s="5"/>
      <c r="K1" s="5"/>
      <c r="L1" s="6"/>
      <c r="M1" s="7"/>
    </row>
    <row r="2" spans="1:13" s="14" customFormat="1" ht="28.8" x14ac:dyDescent="0.3">
      <c r="B2" s="15" t="s">
        <v>8</v>
      </c>
      <c r="C2" s="16" t="s">
        <v>9</v>
      </c>
      <c r="D2" s="16" t="s">
        <v>0</v>
      </c>
      <c r="E2" s="16" t="s">
        <v>29</v>
      </c>
      <c r="F2" s="17" t="s">
        <v>10</v>
      </c>
      <c r="G2" s="18" t="s">
        <v>11</v>
      </c>
      <c r="H2" s="15" t="s">
        <v>8</v>
      </c>
      <c r="I2" s="16" t="s">
        <v>9</v>
      </c>
      <c r="J2" s="16" t="s">
        <v>0</v>
      </c>
      <c r="K2" s="16" t="s">
        <v>29</v>
      </c>
      <c r="L2" s="17" t="s">
        <v>10</v>
      </c>
      <c r="M2" s="18" t="s">
        <v>11</v>
      </c>
    </row>
    <row r="3" spans="1:13" x14ac:dyDescent="0.3">
      <c r="A3" s="1" t="s">
        <v>1</v>
      </c>
      <c r="B3" s="8">
        <v>4</v>
      </c>
      <c r="C3" s="9">
        <v>3</v>
      </c>
      <c r="D3" s="9">
        <v>9</v>
      </c>
      <c r="E3" s="12">
        <f>D3/SUM(D$3:D$5)</f>
        <v>0.40909090909090912</v>
      </c>
      <c r="F3" s="10">
        <f>B3*E3</f>
        <v>1.6363636363636365</v>
      </c>
      <c r="G3" s="11">
        <f>C3*E3</f>
        <v>1.2272727272727273</v>
      </c>
      <c r="H3" s="8">
        <v>4</v>
      </c>
      <c r="I3" s="9">
        <v>4</v>
      </c>
      <c r="J3" s="9">
        <v>9</v>
      </c>
      <c r="K3" s="12">
        <f>J3/SUM($J$3:$J$8)</f>
        <v>0.33333333333333331</v>
      </c>
      <c r="L3" s="10">
        <f>H3*K3</f>
        <v>1.3333333333333333</v>
      </c>
      <c r="M3" s="11">
        <f>I3*K3</f>
        <v>1.3333333333333333</v>
      </c>
    </row>
    <row r="4" spans="1:13" x14ac:dyDescent="0.3">
      <c r="A4" s="1" t="s">
        <v>2</v>
      </c>
      <c r="B4" s="8">
        <v>4</v>
      </c>
      <c r="C4" s="9">
        <v>1</v>
      </c>
      <c r="D4" s="9">
        <v>8</v>
      </c>
      <c r="E4" s="12">
        <f>D4/SUM(D$3:D$5)</f>
        <v>0.36363636363636365</v>
      </c>
      <c r="F4" s="10">
        <f t="shared" ref="F4" si="0">B4*E4</f>
        <v>1.4545454545454546</v>
      </c>
      <c r="G4" s="11">
        <f t="shared" ref="G4" si="1">C4*E4</f>
        <v>0.36363636363636365</v>
      </c>
      <c r="H4" s="8">
        <v>-2</v>
      </c>
      <c r="I4" s="9">
        <v>-5</v>
      </c>
      <c r="J4" s="9">
        <v>3</v>
      </c>
      <c r="K4" s="12">
        <f t="shared" ref="K4:K8" si="2">J4/SUM($J$3:$J$8)</f>
        <v>0.1111111111111111</v>
      </c>
      <c r="L4" s="10">
        <f t="shared" ref="L4:L8" si="3">H4*K4</f>
        <v>-0.22222222222222221</v>
      </c>
      <c r="M4" s="11">
        <f t="shared" ref="M4:M8" si="4">I4*K4</f>
        <v>-0.55555555555555558</v>
      </c>
    </row>
    <row r="5" spans="1:13" x14ac:dyDescent="0.3">
      <c r="A5" s="1" t="s">
        <v>4</v>
      </c>
      <c r="B5" s="8">
        <v>2</v>
      </c>
      <c r="C5" s="9">
        <v>2</v>
      </c>
      <c r="D5" s="9">
        <v>5</v>
      </c>
      <c r="E5" s="12">
        <f>D5/SUM(D$3:D$5)</f>
        <v>0.22727272727272727</v>
      </c>
      <c r="F5" s="10">
        <f>B5*E5</f>
        <v>0.45454545454545453</v>
      </c>
      <c r="G5" s="11">
        <f>C5*E5</f>
        <v>0.45454545454545453</v>
      </c>
      <c r="H5" s="8">
        <v>-3</v>
      </c>
      <c r="I5" s="9">
        <v>-3</v>
      </c>
      <c r="J5" s="9">
        <v>3</v>
      </c>
      <c r="K5" s="12">
        <f t="shared" si="2"/>
        <v>0.1111111111111111</v>
      </c>
      <c r="L5" s="10">
        <f>H5*K5</f>
        <v>-0.33333333333333331</v>
      </c>
      <c r="M5" s="11">
        <f>I5*K5</f>
        <v>-0.33333333333333331</v>
      </c>
    </row>
    <row r="6" spans="1:13" x14ac:dyDescent="0.3">
      <c r="A6" s="2" t="s">
        <v>3</v>
      </c>
      <c r="B6" s="8">
        <v>3</v>
      </c>
      <c r="C6" s="9">
        <v>5</v>
      </c>
      <c r="D6" s="9">
        <v>8</v>
      </c>
      <c r="E6" s="12">
        <f>D6/SUM(D$6:D$8)</f>
        <v>0.42105263157894735</v>
      </c>
      <c r="F6" s="10">
        <f t="shared" ref="F6:F8" si="5">B6*E6</f>
        <v>1.263157894736842</v>
      </c>
      <c r="G6" s="11">
        <f t="shared" ref="G6:G8" si="6">C6*E6</f>
        <v>2.1052631578947367</v>
      </c>
      <c r="H6" s="8">
        <v>2</v>
      </c>
      <c r="I6" s="9">
        <v>4</v>
      </c>
      <c r="J6" s="9">
        <v>5</v>
      </c>
      <c r="K6" s="12">
        <f t="shared" si="2"/>
        <v>0.18518518518518517</v>
      </c>
      <c r="L6" s="10">
        <f t="shared" si="3"/>
        <v>0.37037037037037035</v>
      </c>
      <c r="M6" s="11">
        <f t="shared" si="4"/>
        <v>0.7407407407407407</v>
      </c>
    </row>
    <row r="7" spans="1:13" x14ac:dyDescent="0.3">
      <c r="A7" s="2" t="s">
        <v>7</v>
      </c>
      <c r="B7" s="8">
        <v>2</v>
      </c>
      <c r="C7" s="9">
        <v>4</v>
      </c>
      <c r="D7" s="9">
        <v>7</v>
      </c>
      <c r="E7" s="12">
        <f>D7/SUM(D$6:D$8)</f>
        <v>0.36842105263157893</v>
      </c>
      <c r="F7" s="10">
        <f t="shared" si="5"/>
        <v>0.73684210526315785</v>
      </c>
      <c r="G7" s="11">
        <f t="shared" si="6"/>
        <v>1.4736842105263157</v>
      </c>
      <c r="H7" s="8">
        <v>-2</v>
      </c>
      <c r="I7" s="9">
        <v>2</v>
      </c>
      <c r="J7" s="9">
        <v>5</v>
      </c>
      <c r="K7" s="12">
        <f t="shared" si="2"/>
        <v>0.18518518518518517</v>
      </c>
      <c r="L7" s="10">
        <f t="shared" si="3"/>
        <v>-0.37037037037037035</v>
      </c>
      <c r="M7" s="11">
        <f t="shared" si="4"/>
        <v>0.37037037037037035</v>
      </c>
    </row>
    <row r="8" spans="1:13" x14ac:dyDescent="0.3">
      <c r="A8" s="2" t="s">
        <v>5</v>
      </c>
      <c r="B8" s="8">
        <v>3</v>
      </c>
      <c r="C8" s="9">
        <v>3</v>
      </c>
      <c r="D8" s="9">
        <v>4</v>
      </c>
      <c r="E8" s="12">
        <f>D8/SUM(D$6:D$8)</f>
        <v>0.21052631578947367</v>
      </c>
      <c r="F8" s="10">
        <f t="shared" si="5"/>
        <v>0.63157894736842102</v>
      </c>
      <c r="G8" s="11">
        <f t="shared" si="6"/>
        <v>0.63157894736842102</v>
      </c>
      <c r="H8" s="8">
        <v>-2</v>
      </c>
      <c r="I8" s="9">
        <v>-1</v>
      </c>
      <c r="J8" s="9">
        <v>2</v>
      </c>
      <c r="K8" s="12">
        <f t="shared" si="2"/>
        <v>7.407407407407407E-2</v>
      </c>
      <c r="L8" s="10">
        <f t="shared" si="3"/>
        <v>-0.14814814814814814</v>
      </c>
      <c r="M8" s="11">
        <f t="shared" si="4"/>
        <v>-7.407407407407407E-2</v>
      </c>
    </row>
    <row r="9" spans="1:13" s="20" customFormat="1" ht="15" thickBot="1" x14ac:dyDescent="0.35">
      <c r="A9" s="19" t="s">
        <v>26</v>
      </c>
      <c r="B9" s="21"/>
      <c r="C9" s="22"/>
      <c r="D9" s="22"/>
      <c r="E9" s="25">
        <f>SUM(E3:E8)</f>
        <v>2</v>
      </c>
      <c r="F9" s="23">
        <f>SUM(F3:F8)</f>
        <v>6.1770334928229662</v>
      </c>
      <c r="G9" s="24">
        <f>SUM(G3:G8)</f>
        <v>6.2559808612440193</v>
      </c>
      <c r="H9" s="21"/>
      <c r="I9" s="22"/>
      <c r="J9" s="22"/>
      <c r="K9" s="25">
        <f>SUM(K3:K8)</f>
        <v>0.99999999999999989</v>
      </c>
      <c r="L9" s="23">
        <f>SUM(L3:L8)</f>
        <v>0.62962962962962987</v>
      </c>
      <c r="M9" s="24">
        <f>SUM(M3:M8)</f>
        <v>1.4814814814814814</v>
      </c>
    </row>
    <row r="10" spans="1:13" s="20" customFormat="1" x14ac:dyDescent="0.3">
      <c r="A10" s="31" t="s">
        <v>25</v>
      </c>
      <c r="B10" s="32">
        <v>0</v>
      </c>
      <c r="C10" s="33">
        <v>0</v>
      </c>
      <c r="D10" s="33"/>
      <c r="E10" s="34"/>
      <c r="F10" s="35"/>
      <c r="G10" s="36"/>
      <c r="H10" s="32">
        <v>2</v>
      </c>
      <c r="I10" s="33">
        <v>2</v>
      </c>
      <c r="J10" s="27"/>
      <c r="K10" s="28"/>
      <c r="L10" s="29"/>
      <c r="M10" s="30"/>
    </row>
    <row r="11" spans="1:13" x14ac:dyDescent="0.3">
      <c r="A11" s="20" t="s">
        <v>6</v>
      </c>
      <c r="B11" s="26">
        <v>0.9</v>
      </c>
      <c r="C11" s="27">
        <v>2.4</v>
      </c>
      <c r="D11" s="27"/>
      <c r="E11" s="27"/>
      <c r="F11" s="29"/>
      <c r="G11" s="30"/>
      <c r="H11" s="26">
        <f>B11+H10</f>
        <v>2.9</v>
      </c>
      <c r="I11" s="27">
        <f>C11+I10</f>
        <v>4.4000000000000004</v>
      </c>
      <c r="J11" s="9"/>
      <c r="K11" s="12"/>
      <c r="L11" s="10"/>
      <c r="M11" s="11"/>
    </row>
    <row r="12" spans="1:13" s="20" customFormat="1" ht="15" thickBot="1" x14ac:dyDescent="0.35">
      <c r="A12" s="20" t="s">
        <v>27</v>
      </c>
      <c r="B12" s="21"/>
      <c r="C12" s="22"/>
      <c r="D12" s="22"/>
      <c r="E12" s="22"/>
      <c r="F12" s="23">
        <f>B11/F9</f>
        <v>0.14570100697134006</v>
      </c>
      <c r="G12" s="24">
        <f>C11/G9</f>
        <v>0.3836328871892925</v>
      </c>
      <c r="H12" s="21"/>
      <c r="I12" s="22"/>
      <c r="J12" s="22"/>
      <c r="K12" s="22"/>
      <c r="L12" s="23">
        <f>H11/L9</f>
        <v>4.6058823529411743</v>
      </c>
      <c r="M12" s="24">
        <f>I11/M9</f>
        <v>2.97</v>
      </c>
    </row>
    <row r="15" spans="1:13" x14ac:dyDescent="0.3">
      <c r="A15" s="20" t="s">
        <v>12</v>
      </c>
      <c r="B15" t="s">
        <v>30</v>
      </c>
    </row>
    <row r="17" spans="1:2" x14ac:dyDescent="0.3">
      <c r="A17" s="20" t="s">
        <v>21</v>
      </c>
      <c r="B17" t="s">
        <v>15</v>
      </c>
    </row>
    <row r="18" spans="1:2" x14ac:dyDescent="0.3">
      <c r="B18" t="s">
        <v>16</v>
      </c>
    </row>
    <row r="19" spans="1:2" x14ac:dyDescent="0.3">
      <c r="B19" t="s">
        <v>17</v>
      </c>
    </row>
    <row r="21" spans="1:2" x14ac:dyDescent="0.3">
      <c r="A21" s="20" t="s">
        <v>22</v>
      </c>
      <c r="B21" t="s">
        <v>28</v>
      </c>
    </row>
    <row r="22" spans="1:2" x14ac:dyDescent="0.3">
      <c r="B22" t="s">
        <v>18</v>
      </c>
    </row>
    <row r="23" spans="1:2" x14ac:dyDescent="0.3">
      <c r="B23" t="s">
        <v>19</v>
      </c>
    </row>
    <row r="24" spans="1:2" x14ac:dyDescent="0.3">
      <c r="B24" t="s">
        <v>33</v>
      </c>
    </row>
    <row r="25" spans="1:2" x14ac:dyDescent="0.3">
      <c r="B25" t="s">
        <v>34</v>
      </c>
    </row>
    <row r="27" spans="1:2" x14ac:dyDescent="0.3">
      <c r="A27" s="20" t="s">
        <v>23</v>
      </c>
      <c r="B27" t="s">
        <v>32</v>
      </c>
    </row>
    <row r="28" spans="1:2" x14ac:dyDescent="0.3">
      <c r="B28" t="s">
        <v>24</v>
      </c>
    </row>
    <row r="29" spans="1:2" x14ac:dyDescent="0.3">
      <c r="B29" t="s">
        <v>31</v>
      </c>
    </row>
    <row r="30" spans="1:2" x14ac:dyDescent="0.3">
      <c r="B30" t="s">
        <v>20</v>
      </c>
    </row>
  </sheetData>
  <hyperlinks>
    <hyperlink ref="H1" r:id="rId1" xr:uid="{F3DD4DFC-3E6E-4CEE-B3CF-D2C29E4DF77B}"/>
  </hyperlinks>
  <pageMargins left="0.7" right="0.7" top="0.78740157499999996" bottom="0.78740157499999996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Wolfgang</dc:creator>
  <cp:lastModifiedBy>Wolfgang Täger</cp:lastModifiedBy>
  <dcterms:created xsi:type="dcterms:W3CDTF">2020-07-31T20:56:56Z</dcterms:created>
  <dcterms:modified xsi:type="dcterms:W3CDTF">2020-08-06T15:29:19Z</dcterms:modified>
</cp:coreProperties>
</file>